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7\Desktop\"/>
    </mc:Choice>
  </mc:AlternateContent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0" i="1"/>
  <c r="D49" i="1" s="1"/>
  <c r="D44" i="1"/>
  <c r="D43" i="1"/>
  <c r="D42" i="1"/>
  <c r="D41" i="1" s="1"/>
  <c r="D38" i="1"/>
  <c r="D35" i="1" s="1"/>
  <c r="D30" i="1" s="1"/>
  <c r="D37" i="1"/>
  <c r="D27" i="1"/>
  <c r="D26" i="1"/>
  <c r="D24" i="1"/>
  <c r="D18" i="1"/>
  <c r="D11" i="1"/>
  <c r="D17" i="1" l="1"/>
  <c r="D8" i="1" s="1"/>
</calcChain>
</file>

<file path=xl/sharedStrings.xml><?xml version="1.0" encoding="utf-8"?>
<sst xmlns="http://schemas.openxmlformats.org/spreadsheetml/2006/main" count="186" uniqueCount="130">
  <si>
    <t>Приложение 2 (форма 6)</t>
  </si>
  <si>
    <t>к приказу ФАС России</t>
  </si>
  <si>
    <t>от "18" января 2019 г. № 38/19</t>
  </si>
  <si>
    <t>Информация об основных показателях финансово-хозяйственной деятельности ООО "Газпром газораспределение Владикавказ" за  2018 год (факт) в сфере оказания услуг по транспортировке газа по газораспределительным сетям на территории Республики Северная Осетия-Алания</t>
  </si>
  <si>
    <t>№</t>
  </si>
  <si>
    <t>Наименование показателя</t>
  </si>
  <si>
    <t>Единица измерения</t>
  </si>
  <si>
    <t>Всего</t>
  </si>
  <si>
    <t>Расходы на транспортировку газа по данным бухгалтерского учета всего, тыс. руб., в том числе:</t>
  </si>
  <si>
    <t>тыс. руб.</t>
  </si>
  <si>
    <t>1.1</t>
  </si>
  <si>
    <t>Фонд оплаты труда</t>
  </si>
  <si>
    <t>1.2</t>
  </si>
  <si>
    <t>Отчисления на уплату страховых взносов</t>
  </si>
  <si>
    <t>1.3</t>
  </si>
  <si>
    <t>Материальные затраты, в том числе:</t>
  </si>
  <si>
    <t>1.3.1</t>
  </si>
  <si>
    <t>Сырьё и материалы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</si>
  <si>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</si>
  <si>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</si>
  <si>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</si>
  <si>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</si>
  <si>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</si>
  <si>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</si>
  <si>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</si>
  <si>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</si>
  <si>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</si>
  <si>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</si>
  <si>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</si>
  <si>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</si>
  <si>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</si>
  <si>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аренда (лизинг) зданий, транспорта</t>
  </si>
  <si>
    <t>1.5.1.2</t>
  </si>
  <si>
    <t>аренда  газопроводов у юридических и физических лиц</t>
  </si>
  <si>
    <t>1.5.1.3</t>
  </si>
  <si>
    <t>аренда (лизинг) газопроводов, находящихся в собственности субъектов РФ и муниципальных образований</t>
  </si>
  <si>
    <t>1.5.1.4</t>
  </si>
  <si>
    <t>аренда (лизинг) прочего имущества</t>
  </si>
  <si>
    <t>1.5.1.5</t>
  </si>
  <si>
    <t>аренда земли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</si>
  <si>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</si>
  <si>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</si>
  <si>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</si>
  <si>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</si>
  <si>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</si>
  <si>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</si>
  <si>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</si>
  <si>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</si>
  <si>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</si>
  <si>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</si>
  <si>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</si>
  <si>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прочие налоги, включенные в себестоимость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</si>
  <si>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</si>
  <si>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</si>
  <si>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</si>
  <si>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</si>
  <si>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</si>
  <si>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</si>
  <si>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</si>
  <si>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</si>
  <si>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</si>
  <si>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</si>
  <si>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</si>
  <si>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</si>
  <si>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</si>
  <si>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</si>
  <si>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</si>
  <si>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</si>
  <si>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</si>
  <si>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</si>
  <si>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</si>
  <si>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</si>
  <si>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</si>
  <si>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</si>
  <si>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</si>
  <si>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</si>
  <si>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</si>
  <si>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</si>
  <si>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</si>
  <si>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труда,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</si>
  <si>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</si>
  <si>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</si>
  <si>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</si>
  <si>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</si>
  <si>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</si>
  <si>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</si>
  <si>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</si>
  <si>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</t>
  </si>
  <si>
    <t>Прочие доходы, тыс. руб</t>
  </si>
  <si>
    <t>3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</si>
  <si>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</si>
  <si>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</si>
  <si>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</si>
  <si>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</si>
  <si>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</si>
  <si>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</si>
  <si>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</si>
  <si>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</si>
  <si>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</si>
  <si>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</si>
  <si>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</si>
  <si>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</si>
  <si>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</si>
  <si>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</si>
  <si>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</si>
  <si>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</si>
  <si>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</si>
  <si>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привлечённого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</si>
  <si>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</si>
  <si>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</si>
  <si>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</si>
  <si>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</t>
  </si>
  <si>
    <t>4.2</t>
  </si>
  <si>
    <t xml:space="preserve">Налог на прибыль, тыс. руб. </t>
  </si>
  <si>
    <t>5</t>
  </si>
  <si>
    <t>Общий объём тарифной выручки</t>
  </si>
  <si>
    <t>6</t>
  </si>
  <si>
    <t>Справочная информация</t>
  </si>
  <si>
    <t>6.1</t>
  </si>
  <si>
    <t>Численность персонала, занятого в регулируемом виде деятельности</t>
  </si>
  <si>
    <t>чел.</t>
  </si>
  <si>
    <t>6.2</t>
  </si>
  <si>
    <t>Протяженность трубопроводов</t>
  </si>
  <si>
    <t>км</t>
  </si>
  <si>
    <t>6.3</t>
  </si>
  <si>
    <t>Количество газорегуляторных пунктов</t>
  </si>
  <si>
    <t>шт.</t>
  </si>
  <si>
    <t>6.4</t>
  </si>
  <si>
    <t>Средняя загрузка трубопроводов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</si>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</sst>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6" fillId="0" borderId="0"/>
  </cellStyleXfs>
  <cellXfs count="43">
    <xf numFmtId="0" fontId="0" fillId="0" borderId="0" xfId="0"/>
    <xf numFmtId="0" fontId="2" fillId="0" borderId="0" xfId="1" applyNumberFormat="1" applyFont="1" applyFill="1" applyBorder="1" applyAlignment="1" applyProtection="1">
      <alignment vertical="center" wrapText="1"/>
    </xf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2" fontId="2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0" borderId="0" xfId="1" applyNumberFormat="1" applyFont="1" applyFill="1" applyBorder="1" applyAlignment="1" applyProtection="1">
      <alignment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 indent="2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 indent="2"/>
    </xf>
    <xf numFmtId="0" fontId="10" fillId="0" borderId="1" xfId="2" applyFont="1" applyFill="1" applyBorder="1" applyAlignment="1">
      <alignment horizontal="left" vertical="center" wrapText="1" indent="3"/>
    </xf>
    <xf numFmtId="0" fontId="10" fillId="0" borderId="1" xfId="2" applyFont="1" applyFill="1" applyBorder="1" applyAlignment="1">
      <alignment horizontal="left" vertical="center" wrapText="1" indent="4"/>
    </xf>
    <xf numFmtId="0" fontId="7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расчет затрат" xfId="2"/>
    <cellStyle name="Обычный_ФАКТ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44;&#1056;\&#1041;&#1044;&#1056;%202018\&#1054;&#1090;&#1095;&#1077;&#1090;%202018%20&#1075;\&#1041;&#1102;&#1076;&#1078;&#1077;&#1090;&#1085;&#1099;&#1077;%20&#1092;&#1086;&#1088;&#1084;&#1099;%20&#1086;&#1090;&#1095;&#1077;&#1090;%202018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"/>
      <sheetName val="1"/>
      <sheetName val="2"/>
      <sheetName val="9 "/>
      <sheetName val="9.1"/>
      <sheetName val="9.2"/>
      <sheetName val="9.3"/>
      <sheetName val=" 9.4"/>
      <sheetName val="9.5"/>
      <sheetName val="9.7"/>
      <sheetName val="ЧП"/>
      <sheetName val="9.2+9.5"/>
      <sheetName val="СВОД"/>
    </sheetNames>
    <sheetDataSet>
      <sheetData sheetId="0" refreshError="1"/>
      <sheetData sheetId="1" refreshError="1"/>
      <sheetData sheetId="2" refreshError="1"/>
      <sheetData sheetId="3">
        <row r="23">
          <cell r="W23">
            <v>891841.57999999984</v>
          </cell>
          <cell r="X23">
            <v>758808.96999999986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Q56">
            <v>373.35</v>
          </cell>
        </row>
      </sheetData>
      <sheetData sheetId="10" refreshError="1"/>
      <sheetData sheetId="11">
        <row r="86">
          <cell r="X86">
            <v>794.82</v>
          </cell>
        </row>
        <row r="110">
          <cell r="X110">
            <v>10109.049999999999</v>
          </cell>
        </row>
        <row r="119">
          <cell r="X119">
            <v>1103.1600000000001</v>
          </cell>
        </row>
        <row r="132">
          <cell r="X132">
            <v>3004.09</v>
          </cell>
        </row>
        <row r="133">
          <cell r="X133">
            <v>1632.13</v>
          </cell>
        </row>
        <row r="134">
          <cell r="X134">
            <v>2532.6299999999997</v>
          </cell>
        </row>
        <row r="135">
          <cell r="X135">
            <v>1251.49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D11" sqref="D11"/>
    </sheetView>
  </sheetViews>
  <sheetFormatPr defaultColWidth="16.42578125" defaultRowHeight="12.75" x14ac:dyDescent="0.25"/>
  <cols>
    <col min="1" max="1" width="10.140625" style="1" customWidth="1"/>
    <col min="2" max="2" width="61.5703125" style="10" customWidth="1"/>
    <col min="3" max="3" width="12.42578125" style="11" customWidth="1"/>
    <col min="4" max="4" width="16.28515625" style="11" customWidth="1"/>
    <col min="5" max="5" width="19.85546875" style="4" customWidth="1"/>
    <col min="6" max="6" width="13.140625" style="1" customWidth="1"/>
    <col min="7" max="251" width="7.7109375" style="1" customWidth="1"/>
    <col min="252" max="252" width="71" style="1" customWidth="1"/>
    <col min="253" max="253" width="6.28515625" style="1" customWidth="1"/>
    <col min="254" max="254" width="18" style="1" customWidth="1"/>
    <col min="255" max="255" width="16.28515625" style="1" customWidth="1"/>
    <col min="256" max="16384" width="16.42578125" style="1"/>
  </cols>
  <sheetData>
    <row r="1" spans="1:6" ht="15.75" x14ac:dyDescent="0.25">
      <c r="B1" s="2"/>
      <c r="C1" s="1"/>
      <c r="D1" s="3" t="s">
        <v>0</v>
      </c>
      <c r="F1" s="5"/>
    </row>
    <row r="2" spans="1:6" ht="15.75" x14ac:dyDescent="0.25">
      <c r="B2" s="2"/>
      <c r="C2" s="1"/>
      <c r="D2" s="3" t="s">
        <v>1</v>
      </c>
      <c r="F2" s="5"/>
    </row>
    <row r="3" spans="1:6" ht="15.75" x14ac:dyDescent="0.25">
      <c r="B3" s="2"/>
      <c r="C3" s="1"/>
      <c r="D3" s="3" t="s">
        <v>2</v>
      </c>
      <c r="F3" s="5"/>
    </row>
    <row r="4" spans="1:6" ht="15.75" x14ac:dyDescent="0.25">
      <c r="B4" s="2"/>
      <c r="C4" s="2"/>
      <c r="D4" s="2"/>
      <c r="F4" s="6"/>
    </row>
    <row r="5" spans="1:6" ht="65.25" customHeight="1" x14ac:dyDescent="0.25">
      <c r="A5" s="7" t="s">
        <v>3</v>
      </c>
      <c r="B5" s="7"/>
      <c r="C5" s="7"/>
      <c r="D5" s="7"/>
      <c r="E5" s="8"/>
      <c r="F5" s="9"/>
    </row>
    <row r="6" spans="1:6" ht="21.75" customHeight="1" x14ac:dyDescent="0.25"/>
    <row r="7" spans="1:6" s="17" customFormat="1" ht="28.5" customHeight="1" x14ac:dyDescent="0.25">
      <c r="A7" s="12" t="s">
        <v>4</v>
      </c>
      <c r="B7" s="13" t="s">
        <v>5</v>
      </c>
      <c r="C7" s="14" t="s">
        <v>6</v>
      </c>
      <c r="D7" s="15" t="s">
        <v>7</v>
      </c>
      <c r="E7" s="16"/>
    </row>
    <row r="8" spans="1:6" s="23" customFormat="1" ht="24" x14ac:dyDescent="0.25">
      <c r="A8" s="18">
        <v>1</v>
      </c>
      <c r="B8" s="19" t="s">
        <v>8</v>
      </c>
      <c r="C8" s="20" t="s">
        <v>9</v>
      </c>
      <c r="D8" s="21">
        <f>D9+D10+D11+D16+D17</f>
        <v>921164.98999999976</v>
      </c>
      <c r="E8" s="22"/>
    </row>
    <row r="9" spans="1:6" s="23" customFormat="1" x14ac:dyDescent="0.25">
      <c r="A9" s="24" t="s">
        <v>10</v>
      </c>
      <c r="B9" s="25" t="s">
        <v>11</v>
      </c>
      <c r="C9" s="20" t="s">
        <v>9</v>
      </c>
      <c r="D9" s="21">
        <v>478972.91</v>
      </c>
      <c r="E9" s="22"/>
    </row>
    <row r="10" spans="1:6" s="23" customFormat="1" x14ac:dyDescent="0.25">
      <c r="A10" s="24" t="s">
        <v>12</v>
      </c>
      <c r="B10" s="25" t="s">
        <v>13</v>
      </c>
      <c r="C10" s="20" t="s">
        <v>9</v>
      </c>
      <c r="D10" s="21">
        <v>143451.01999999999</v>
      </c>
      <c r="E10" s="22"/>
    </row>
    <row r="11" spans="1:6" s="23" customFormat="1" x14ac:dyDescent="0.25">
      <c r="A11" s="24" t="s">
        <v>14</v>
      </c>
      <c r="B11" s="25" t="s">
        <v>15</v>
      </c>
      <c r="C11" s="20" t="s">
        <v>9</v>
      </c>
      <c r="D11" s="21">
        <f>D12+D13+D14+D15</f>
        <v>111336.66999999998</v>
      </c>
      <c r="E11" s="22"/>
    </row>
    <row r="12" spans="1:6" x14ac:dyDescent="0.25">
      <c r="A12" s="26" t="s">
        <v>16</v>
      </c>
      <c r="B12" s="27" t="s">
        <v>17</v>
      </c>
      <c r="C12" s="20" t="s">
        <v>9</v>
      </c>
      <c r="D12" s="28">
        <v>68553.72000000003</v>
      </c>
    </row>
    <row r="13" spans="1:6" x14ac:dyDescent="0.25">
      <c r="A13" s="26" t="s">
        <v>18</v>
      </c>
      <c r="B13" s="27" t="s">
        <v>19</v>
      </c>
      <c r="C13" s="20" t="s">
        <v>9</v>
      </c>
      <c r="D13" s="28">
        <v>6504.93</v>
      </c>
    </row>
    <row r="14" spans="1:6" x14ac:dyDescent="0.25">
      <c r="A14" s="26" t="s">
        <v>20</v>
      </c>
      <c r="B14" s="27" t="s">
        <v>21</v>
      </c>
      <c r="C14" s="20" t="s">
        <v>9</v>
      </c>
      <c r="D14" s="28">
        <v>32398.9</v>
      </c>
    </row>
    <row r="15" spans="1:6" x14ac:dyDescent="0.25">
      <c r="A15" s="26" t="s">
        <v>22</v>
      </c>
      <c r="B15" s="27" t="s">
        <v>23</v>
      </c>
      <c r="C15" s="20" t="s">
        <v>9</v>
      </c>
      <c r="D15" s="28">
        <v>3879.1199999999712</v>
      </c>
    </row>
    <row r="16" spans="1:6" s="23" customFormat="1" x14ac:dyDescent="0.25">
      <c r="A16" s="24" t="s">
        <v>24</v>
      </c>
      <c r="B16" s="25" t="s">
        <v>25</v>
      </c>
      <c r="C16" s="20" t="s">
        <v>9</v>
      </c>
      <c r="D16" s="21">
        <v>27583.69</v>
      </c>
      <c r="E16" s="22"/>
    </row>
    <row r="17" spans="1:5" s="23" customFormat="1" x14ac:dyDescent="0.25">
      <c r="A17" s="24" t="s">
        <v>26</v>
      </c>
      <c r="B17" s="25" t="s">
        <v>27</v>
      </c>
      <c r="C17" s="20" t="s">
        <v>9</v>
      </c>
      <c r="D17" s="21">
        <f>D18+D24+D27+D30+D40+D41</f>
        <v>159820.70000000001</v>
      </c>
      <c r="E17" s="22"/>
    </row>
    <row r="18" spans="1:5" s="23" customFormat="1" x14ac:dyDescent="0.25">
      <c r="A18" s="24" t="s">
        <v>28</v>
      </c>
      <c r="B18" s="29" t="s">
        <v>29</v>
      </c>
      <c r="C18" s="20" t="s">
        <v>9</v>
      </c>
      <c r="D18" s="21">
        <f>D19+D20+D21+D22+D23</f>
        <v>67501.39</v>
      </c>
      <c r="E18" s="22"/>
    </row>
    <row r="19" spans="1:5" x14ac:dyDescent="0.25">
      <c r="A19" s="26" t="s">
        <v>30</v>
      </c>
      <c r="B19" s="30" t="s">
        <v>31</v>
      </c>
      <c r="C19" s="20" t="s">
        <v>9</v>
      </c>
      <c r="D19" s="28">
        <v>11709.11</v>
      </c>
    </row>
    <row r="20" spans="1:5" x14ac:dyDescent="0.25">
      <c r="A20" s="26" t="s">
        <v>32</v>
      </c>
      <c r="B20" s="30" t="s">
        <v>33</v>
      </c>
      <c r="C20" s="20" t="s">
        <v>9</v>
      </c>
      <c r="D20" s="28">
        <v>52666.659999999996</v>
      </c>
    </row>
    <row r="21" spans="1:5" ht="24" x14ac:dyDescent="0.25">
      <c r="A21" s="26" t="s">
        <v>34</v>
      </c>
      <c r="B21" s="31" t="s">
        <v>35</v>
      </c>
      <c r="C21" s="20" t="s">
        <v>9</v>
      </c>
      <c r="D21" s="28">
        <v>2648.65</v>
      </c>
    </row>
    <row r="22" spans="1:5" x14ac:dyDescent="0.25">
      <c r="A22" s="26" t="s">
        <v>36</v>
      </c>
      <c r="B22" s="30" t="s">
        <v>37</v>
      </c>
      <c r="C22" s="20" t="s">
        <v>9</v>
      </c>
      <c r="D22" s="28">
        <v>459.05999999999995</v>
      </c>
    </row>
    <row r="23" spans="1:5" x14ac:dyDescent="0.25">
      <c r="A23" s="26" t="s">
        <v>38</v>
      </c>
      <c r="B23" s="31" t="s">
        <v>39</v>
      </c>
      <c r="C23" s="20" t="s">
        <v>9</v>
      </c>
      <c r="D23" s="28">
        <v>17.91</v>
      </c>
    </row>
    <row r="24" spans="1:5" s="23" customFormat="1" x14ac:dyDescent="0.25">
      <c r="A24" s="24" t="s">
        <v>40</v>
      </c>
      <c r="B24" s="29" t="s">
        <v>41</v>
      </c>
      <c r="C24" s="20" t="s">
        <v>9</v>
      </c>
      <c r="D24" s="21">
        <f>D25+D26</f>
        <v>826.15000000000009</v>
      </c>
      <c r="E24" s="22"/>
    </row>
    <row r="25" spans="1:5" ht="24" x14ac:dyDescent="0.25">
      <c r="A25" s="26" t="s">
        <v>42</v>
      </c>
      <c r="B25" s="30" t="s">
        <v>43</v>
      </c>
      <c r="C25" s="20" t="s">
        <v>9</v>
      </c>
      <c r="D25" s="28">
        <v>31.33</v>
      </c>
    </row>
    <row r="26" spans="1:5" x14ac:dyDescent="0.25">
      <c r="A26" s="26" t="s">
        <v>44</v>
      </c>
      <c r="B26" s="30" t="s">
        <v>45</v>
      </c>
      <c r="C26" s="20" t="s">
        <v>9</v>
      </c>
      <c r="D26" s="28">
        <f>'[1]9.2+9.5'!$X$86</f>
        <v>794.82</v>
      </c>
    </row>
    <row r="27" spans="1:5" s="23" customFormat="1" x14ac:dyDescent="0.25">
      <c r="A27" s="24" t="s">
        <v>46</v>
      </c>
      <c r="B27" s="29" t="s">
        <v>47</v>
      </c>
      <c r="C27" s="20" t="s">
        <v>9</v>
      </c>
      <c r="D27" s="21">
        <f>D28+D29</f>
        <v>11254.89</v>
      </c>
      <c r="E27" s="22"/>
    </row>
    <row r="28" spans="1:5" x14ac:dyDescent="0.25">
      <c r="A28" s="26" t="s">
        <v>48</v>
      </c>
      <c r="B28" s="30" t="s">
        <v>49</v>
      </c>
      <c r="C28" s="20" t="s">
        <v>9</v>
      </c>
      <c r="D28" s="28">
        <v>11004.83</v>
      </c>
    </row>
    <row r="29" spans="1:5" x14ac:dyDescent="0.25">
      <c r="A29" s="26" t="s">
        <v>50</v>
      </c>
      <c r="B29" s="30" t="s">
        <v>51</v>
      </c>
      <c r="C29" s="20" t="s">
        <v>9</v>
      </c>
      <c r="D29" s="28">
        <v>250.06</v>
      </c>
    </row>
    <row r="30" spans="1:5" s="23" customFormat="1" x14ac:dyDescent="0.25">
      <c r="A30" s="24" t="s">
        <v>52</v>
      </c>
      <c r="B30" s="29" t="s">
        <v>53</v>
      </c>
      <c r="C30" s="20" t="s">
        <v>9</v>
      </c>
      <c r="D30" s="21">
        <f>SUM(D31:D35)</f>
        <v>52286.090000000011</v>
      </c>
      <c r="E30" s="22"/>
    </row>
    <row r="31" spans="1:5" x14ac:dyDescent="0.25">
      <c r="A31" s="26" t="s">
        <v>54</v>
      </c>
      <c r="B31" s="30" t="s">
        <v>55</v>
      </c>
      <c r="C31" s="20" t="s">
        <v>9</v>
      </c>
      <c r="D31" s="28">
        <v>2376.81</v>
      </c>
    </row>
    <row r="32" spans="1:5" x14ac:dyDescent="0.25">
      <c r="A32" s="26" t="s">
        <v>56</v>
      </c>
      <c r="B32" s="30" t="s">
        <v>57</v>
      </c>
      <c r="C32" s="20" t="s">
        <v>9</v>
      </c>
      <c r="D32" s="28">
        <v>15888.46</v>
      </c>
    </row>
    <row r="33" spans="1:5" x14ac:dyDescent="0.25">
      <c r="A33" s="26" t="s">
        <v>58</v>
      </c>
      <c r="B33" s="30" t="s">
        <v>59</v>
      </c>
      <c r="C33" s="20" t="s">
        <v>9</v>
      </c>
      <c r="D33" s="28">
        <v>1883.99</v>
      </c>
    </row>
    <row r="34" spans="1:5" x14ac:dyDescent="0.25">
      <c r="A34" s="26" t="s">
        <v>60</v>
      </c>
      <c r="B34" s="30" t="s">
        <v>61</v>
      </c>
      <c r="C34" s="20" t="s">
        <v>9</v>
      </c>
      <c r="D34" s="28">
        <v>631.59</v>
      </c>
    </row>
    <row r="35" spans="1:5" x14ac:dyDescent="0.25">
      <c r="A35" s="26" t="s">
        <v>62</v>
      </c>
      <c r="B35" s="30" t="s">
        <v>63</v>
      </c>
      <c r="C35" s="20" t="s">
        <v>9</v>
      </c>
      <c r="D35" s="28">
        <f>D36+D37+D38+D39</f>
        <v>31505.240000000009</v>
      </c>
    </row>
    <row r="36" spans="1:5" x14ac:dyDescent="0.25">
      <c r="A36" s="26" t="s">
        <v>64</v>
      </c>
      <c r="B36" s="31" t="s">
        <v>65</v>
      </c>
      <c r="C36" s="20" t="s">
        <v>9</v>
      </c>
      <c r="D36" s="28">
        <v>0</v>
      </c>
    </row>
    <row r="37" spans="1:5" ht="24" x14ac:dyDescent="0.25">
      <c r="A37" s="26" t="s">
        <v>66</v>
      </c>
      <c r="B37" s="31" t="s">
        <v>67</v>
      </c>
      <c r="C37" s="20" t="s">
        <v>9</v>
      </c>
      <c r="D37" s="28">
        <f>'[1]9.2+9.5'!$X$110</f>
        <v>10109.049999999999</v>
      </c>
    </row>
    <row r="38" spans="1:5" x14ac:dyDescent="0.25">
      <c r="A38" s="26" t="s">
        <v>68</v>
      </c>
      <c r="B38" s="31" t="s">
        <v>69</v>
      </c>
      <c r="C38" s="20" t="s">
        <v>9</v>
      </c>
      <c r="D38" s="28">
        <f>'[1]9.2+9.5'!$X$119</f>
        <v>1103.1600000000001</v>
      </c>
    </row>
    <row r="39" spans="1:5" x14ac:dyDescent="0.25">
      <c r="A39" s="26" t="s">
        <v>70</v>
      </c>
      <c r="B39" s="31" t="s">
        <v>71</v>
      </c>
      <c r="C39" s="20" t="s">
        <v>9</v>
      </c>
      <c r="D39" s="28">
        <v>20293.03000000001</v>
      </c>
    </row>
    <row r="40" spans="1:5" s="23" customFormat="1" x14ac:dyDescent="0.25">
      <c r="A40" s="24" t="s">
        <v>72</v>
      </c>
      <c r="B40" s="29" t="s">
        <v>73</v>
      </c>
      <c r="C40" s="20" t="s">
        <v>9</v>
      </c>
      <c r="D40" s="21">
        <v>16068.779999999999</v>
      </c>
      <c r="E40" s="22"/>
    </row>
    <row r="41" spans="1:5" s="23" customFormat="1" x14ac:dyDescent="0.25">
      <c r="A41" s="24" t="s">
        <v>74</v>
      </c>
      <c r="B41" s="29" t="s">
        <v>75</v>
      </c>
      <c r="C41" s="20" t="s">
        <v>9</v>
      </c>
      <c r="D41" s="21">
        <f>SUM(D42:D47)</f>
        <v>11883.4</v>
      </c>
      <c r="E41" s="22"/>
    </row>
    <row r="42" spans="1:5" x14ac:dyDescent="0.25">
      <c r="A42" s="26" t="s">
        <v>76</v>
      </c>
      <c r="B42" s="30" t="s">
        <v>77</v>
      </c>
      <c r="C42" s="20" t="s">
        <v>9</v>
      </c>
      <c r="D42" s="28">
        <f>'[1]9.2+9.5'!$X$132</f>
        <v>3004.09</v>
      </c>
    </row>
    <row r="43" spans="1:5" x14ac:dyDescent="0.25">
      <c r="A43" s="26" t="s">
        <v>78</v>
      </c>
      <c r="B43" s="30" t="s">
        <v>79</v>
      </c>
      <c r="C43" s="20" t="s">
        <v>9</v>
      </c>
      <c r="D43" s="28">
        <f>'[1]9.2+9.5'!$X$133+'[1]9.2+9.5'!$X$134</f>
        <v>4164.76</v>
      </c>
    </row>
    <row r="44" spans="1:5" x14ac:dyDescent="0.25">
      <c r="A44" s="26" t="s">
        <v>80</v>
      </c>
      <c r="B44" s="30" t="s">
        <v>81</v>
      </c>
      <c r="C44" s="20" t="s">
        <v>9</v>
      </c>
      <c r="D44" s="28">
        <f>'[1]9.2+9.5'!$X$135</f>
        <v>1251.49</v>
      </c>
    </row>
    <row r="45" spans="1:5" x14ac:dyDescent="0.25">
      <c r="A45" s="26" t="s">
        <v>82</v>
      </c>
      <c r="B45" s="30" t="s">
        <v>83</v>
      </c>
      <c r="C45" s="20" t="s">
        <v>9</v>
      </c>
      <c r="D45" s="28">
        <v>0</v>
      </c>
    </row>
    <row r="46" spans="1:5" x14ac:dyDescent="0.25">
      <c r="A46" s="26" t="s">
        <v>84</v>
      </c>
      <c r="B46" s="30" t="s">
        <v>85</v>
      </c>
      <c r="C46" s="20" t="s">
        <v>9</v>
      </c>
      <c r="D46" s="28">
        <v>0</v>
      </c>
    </row>
    <row r="47" spans="1:5" x14ac:dyDescent="0.25">
      <c r="A47" s="26" t="s">
        <v>86</v>
      </c>
      <c r="B47" s="30" t="s">
        <v>71</v>
      </c>
      <c r="C47" s="20" t="s">
        <v>9</v>
      </c>
      <c r="D47" s="28">
        <v>3463.06</v>
      </c>
    </row>
    <row r="48" spans="1:5" s="23" customFormat="1" x14ac:dyDescent="0.25">
      <c r="A48" s="24" t="s">
        <v>87</v>
      </c>
      <c r="B48" s="19" t="s">
        <v>88</v>
      </c>
      <c r="C48" s="20" t="s">
        <v>9</v>
      </c>
      <c r="D48" s="21">
        <v>406.82</v>
      </c>
      <c r="E48" s="22"/>
    </row>
    <row r="49" spans="1:5" s="23" customFormat="1" x14ac:dyDescent="0.25">
      <c r="A49" s="24" t="s">
        <v>89</v>
      </c>
      <c r="B49" s="19" t="s">
        <v>90</v>
      </c>
      <c r="C49" s="20" t="s">
        <v>9</v>
      </c>
      <c r="D49" s="21">
        <f>D50+D51+D52+D53+D54</f>
        <v>23128.898803203028</v>
      </c>
      <c r="E49" s="22"/>
    </row>
    <row r="50" spans="1:5" x14ac:dyDescent="0.25">
      <c r="A50" s="26" t="s">
        <v>91</v>
      </c>
      <c r="B50" s="27" t="s">
        <v>92</v>
      </c>
      <c r="C50" s="20" t="s">
        <v>9</v>
      </c>
      <c r="D50" s="28">
        <f>'[1]9 '!$X$23/'[1]9 '!$W$23*'[1]9.7'!$Q$56</f>
        <v>317.6588032030308</v>
      </c>
    </row>
    <row r="51" spans="1:5" x14ac:dyDescent="0.25">
      <c r="A51" s="26" t="s">
        <v>93</v>
      </c>
      <c r="B51" s="27" t="s">
        <v>94</v>
      </c>
      <c r="C51" s="20" t="s">
        <v>9</v>
      </c>
      <c r="D51" s="28">
        <v>0</v>
      </c>
    </row>
    <row r="52" spans="1:5" x14ac:dyDescent="0.25">
      <c r="A52" s="26" t="s">
        <v>95</v>
      </c>
      <c r="B52" s="27" t="s">
        <v>96</v>
      </c>
      <c r="C52" s="20" t="s">
        <v>9</v>
      </c>
      <c r="D52" s="28">
        <v>17450.669999999998</v>
      </c>
    </row>
    <row r="53" spans="1:5" x14ac:dyDescent="0.25">
      <c r="A53" s="26" t="s">
        <v>97</v>
      </c>
      <c r="B53" s="27" t="s">
        <v>98</v>
      </c>
      <c r="C53" s="20" t="s">
        <v>9</v>
      </c>
      <c r="D53" s="28">
        <v>0</v>
      </c>
    </row>
    <row r="54" spans="1:5" x14ac:dyDescent="0.25">
      <c r="A54" s="26" t="s">
        <v>99</v>
      </c>
      <c r="B54" s="27" t="s">
        <v>71</v>
      </c>
      <c r="C54" s="20" t="s">
        <v>9</v>
      </c>
      <c r="D54" s="28">
        <v>5360.57</v>
      </c>
    </row>
    <row r="55" spans="1:5" s="23" customFormat="1" x14ac:dyDescent="0.25">
      <c r="A55" s="24" t="s">
        <v>100</v>
      </c>
      <c r="B55" s="29" t="s">
        <v>101</v>
      </c>
      <c r="C55" s="20" t="s">
        <v>9</v>
      </c>
      <c r="D55" s="21">
        <f>D56+D61</f>
        <v>0</v>
      </c>
      <c r="E55" s="22"/>
    </row>
    <row r="56" spans="1:5" s="23" customFormat="1" x14ac:dyDescent="0.25">
      <c r="A56" s="24" t="s">
        <v>102</v>
      </c>
      <c r="B56" s="32" t="s">
        <v>103</v>
      </c>
      <c r="C56" s="20" t="s">
        <v>9</v>
      </c>
      <c r="D56" s="21">
        <v>0</v>
      </c>
      <c r="E56" s="22"/>
    </row>
    <row r="57" spans="1:5" x14ac:dyDescent="0.25">
      <c r="A57" s="26" t="s">
        <v>104</v>
      </c>
      <c r="B57" s="33" t="s">
        <v>105</v>
      </c>
      <c r="C57" s="20" t="s">
        <v>9</v>
      </c>
      <c r="D57" s="28">
        <v>0</v>
      </c>
    </row>
    <row r="58" spans="1:5" x14ac:dyDescent="0.25">
      <c r="A58" s="26" t="s">
        <v>106</v>
      </c>
      <c r="B58" s="33" t="s">
        <v>107</v>
      </c>
      <c r="C58" s="20" t="s">
        <v>9</v>
      </c>
      <c r="D58" s="28">
        <v>0</v>
      </c>
    </row>
    <row r="59" spans="1:5" x14ac:dyDescent="0.25">
      <c r="A59" s="26" t="s">
        <v>108</v>
      </c>
      <c r="B59" s="33" t="s">
        <v>109</v>
      </c>
      <c r="C59" s="20" t="s">
        <v>9</v>
      </c>
      <c r="D59" s="28">
        <v>0</v>
      </c>
    </row>
    <row r="60" spans="1:5" ht="24" x14ac:dyDescent="0.25">
      <c r="A60" s="26" t="s">
        <v>110</v>
      </c>
      <c r="B60" s="33" t="s">
        <v>111</v>
      </c>
      <c r="C60" s="20" t="s">
        <v>9</v>
      </c>
      <c r="D60" s="28">
        <v>0</v>
      </c>
    </row>
    <row r="61" spans="1:5" s="23" customFormat="1" x14ac:dyDescent="0.25">
      <c r="A61" s="24" t="s">
        <v>112</v>
      </c>
      <c r="B61" s="32" t="s">
        <v>113</v>
      </c>
      <c r="C61" s="20" t="s">
        <v>9</v>
      </c>
      <c r="D61" s="21">
        <v>0</v>
      </c>
      <c r="E61" s="22"/>
    </row>
    <row r="62" spans="1:5" s="23" customFormat="1" x14ac:dyDescent="0.25">
      <c r="A62" s="34" t="s">
        <v>114</v>
      </c>
      <c r="B62" s="35" t="s">
        <v>115</v>
      </c>
      <c r="C62" s="20" t="s">
        <v>9</v>
      </c>
      <c r="D62" s="21">
        <v>711422.39999999979</v>
      </c>
      <c r="E62" s="36"/>
    </row>
    <row r="63" spans="1:5" s="23" customFormat="1" x14ac:dyDescent="0.25">
      <c r="A63" s="34" t="s">
        <v>116</v>
      </c>
      <c r="B63" s="37" t="s">
        <v>117</v>
      </c>
      <c r="C63" s="38"/>
      <c r="D63" s="39"/>
      <c r="E63" s="22"/>
    </row>
    <row r="64" spans="1:5" x14ac:dyDescent="0.25">
      <c r="A64" s="26" t="s">
        <v>118</v>
      </c>
      <c r="B64" s="40" t="s">
        <v>119</v>
      </c>
      <c r="C64" s="20" t="s">
        <v>120</v>
      </c>
      <c r="D64" s="41">
        <v>1485</v>
      </c>
    </row>
    <row r="65" spans="1:4" x14ac:dyDescent="0.25">
      <c r="A65" s="26" t="s">
        <v>121</v>
      </c>
      <c r="B65" s="40" t="s">
        <v>122</v>
      </c>
      <c r="C65" s="20" t="s">
        <v>123</v>
      </c>
      <c r="D65" s="42">
        <v>5543.9</v>
      </c>
    </row>
    <row r="66" spans="1:4" x14ac:dyDescent="0.25">
      <c r="A66" s="26" t="s">
        <v>124</v>
      </c>
      <c r="B66" s="40" t="s">
        <v>125</v>
      </c>
      <c r="C66" s="20" t="s">
        <v>126</v>
      </c>
      <c r="D66" s="41">
        <v>609</v>
      </c>
    </row>
    <row r="67" spans="1:4" x14ac:dyDescent="0.25">
      <c r="A67" s="26" t="s">
        <v>127</v>
      </c>
      <c r="B67" s="40" t="s">
        <v>128</v>
      </c>
      <c r="C67" s="20" t="s">
        <v>129</v>
      </c>
      <c r="D67" s="28">
        <v>0.2</v>
      </c>
    </row>
  </sheetData>
  <mergeCells count="2">
    <mergeCell ref="A5:D5"/>
    <mergeCell ref="B63:D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</dc:creator>
  <cp:lastModifiedBy>2017</cp:lastModifiedBy>
  <dcterms:created xsi:type="dcterms:W3CDTF">2019-05-08T09:41:05Z</dcterms:created>
  <dcterms:modified xsi:type="dcterms:W3CDTF">2019-05-08T09:43:44Z</dcterms:modified>
</cp:coreProperties>
</file>